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/>
  </bookViews>
  <sheets>
    <sheet name="ORÇAMENTO SINTÉTICO POR PRÉDIOS" sheetId="3" r:id="rId1"/>
    <sheet name="CRONOGRAMA FISICO-FINANCEIRO" sheetId="4" r:id="rId2"/>
  </sheets>
  <definedNames>
    <definedName name="_xlnm.Print_Area" localSheetId="1">'CRONOGRAMA FISICO-FINANCEIRO'!$A$1:$G$26</definedName>
    <definedName name="_xlnm.Print_Area" localSheetId="0">'ORÇAMENTO SINTÉTICO POR PRÉDIOS'!$A$1:$M$41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/>
  <c r="D23"/>
  <c r="F20"/>
  <c r="E20"/>
  <c r="F15"/>
  <c r="F24" s="1"/>
  <c r="E15"/>
  <c r="D15"/>
  <c r="D24" s="1"/>
  <c r="C10"/>
  <c r="C8"/>
  <c r="C5"/>
  <c r="G18"/>
  <c r="G24"/>
  <c r="C24"/>
  <c r="G23"/>
  <c r="B22"/>
  <c r="B21"/>
  <c r="G22"/>
  <c r="G20"/>
  <c r="B19"/>
  <c r="B17"/>
  <c r="B16"/>
  <c r="G19"/>
  <c r="G17"/>
  <c r="G15"/>
  <c r="B14"/>
  <c r="G13"/>
  <c r="B12"/>
  <c r="B11"/>
  <c r="G14"/>
  <c r="G12"/>
  <c r="G10"/>
  <c r="D10" s="1"/>
  <c r="B9"/>
  <c r="G8"/>
  <c r="B7"/>
  <c r="B6"/>
  <c r="G5"/>
  <c r="E5" s="1"/>
  <c r="B4"/>
  <c r="G9"/>
  <c r="G7"/>
  <c r="G4"/>
  <c r="E24" l="1"/>
  <c r="G25" s="1"/>
  <c r="D13"/>
  <c r="F23"/>
  <c r="E18"/>
  <c r="F18"/>
  <c r="E23"/>
  <c r="F13"/>
  <c r="D18"/>
  <c r="C23"/>
  <c r="C13"/>
  <c r="C20"/>
  <c r="C18"/>
  <c r="D20"/>
  <c r="C15"/>
  <c r="E13"/>
  <c r="D5"/>
  <c r="F8"/>
  <c r="D8"/>
  <c r="E8"/>
  <c r="E10"/>
  <c r="F10"/>
  <c r="F5"/>
  <c r="M34" i="3"/>
  <c r="K36"/>
  <c r="J36"/>
  <c r="M36" s="1"/>
  <c r="K35"/>
  <c r="J35"/>
  <c r="M35" s="1"/>
  <c r="L35" s="1"/>
  <c r="K32"/>
  <c r="J32"/>
  <c r="M32" s="1"/>
  <c r="K31"/>
  <c r="J31"/>
  <c r="M31" s="1"/>
  <c r="K30"/>
  <c r="J30"/>
  <c r="M30" s="1"/>
  <c r="K28"/>
  <c r="J28"/>
  <c r="M28" s="1"/>
  <c r="K25"/>
  <c r="J25"/>
  <c r="M25" s="1"/>
  <c r="K24"/>
  <c r="J24"/>
  <c r="M24" s="1"/>
  <c r="J23"/>
  <c r="F23"/>
  <c r="K23" s="1"/>
  <c r="K21"/>
  <c r="J21"/>
  <c r="M21" s="1"/>
  <c r="K16"/>
  <c r="K18"/>
  <c r="J18"/>
  <c r="M18" s="1"/>
  <c r="K17"/>
  <c r="J17"/>
  <c r="M17" s="1"/>
  <c r="K14"/>
  <c r="J14"/>
  <c r="M14" s="1"/>
  <c r="J16"/>
  <c r="K10"/>
  <c r="J10"/>
  <c r="M10" s="1"/>
  <c r="K11"/>
  <c r="J11"/>
  <c r="M11" s="1"/>
  <c r="K9"/>
  <c r="J9"/>
  <c r="M9" s="1"/>
  <c r="K8"/>
  <c r="J8"/>
  <c r="M8" s="1"/>
  <c r="M6" s="1"/>
  <c r="K7"/>
  <c r="J7"/>
  <c r="M7" s="1"/>
  <c r="L30" l="1"/>
  <c r="L36"/>
  <c r="L10"/>
  <c r="L25"/>
  <c r="M29"/>
  <c r="L32"/>
  <c r="M27"/>
  <c r="L28"/>
  <c r="L31"/>
  <c r="L8"/>
  <c r="M23"/>
  <c r="L24"/>
  <c r="M20"/>
  <c r="L21"/>
  <c r="L18"/>
  <c r="L9"/>
  <c r="M16"/>
  <c r="L11"/>
  <c r="L17"/>
  <c r="M13"/>
  <c r="L14"/>
  <c r="L7"/>
  <c r="L23" l="1"/>
  <c r="M22"/>
  <c r="L16"/>
  <c r="M15"/>
  <c r="K37" s="1"/>
</calcChain>
</file>

<file path=xl/sharedStrings.xml><?xml version="1.0" encoding="utf-8"?>
<sst xmlns="http://schemas.openxmlformats.org/spreadsheetml/2006/main" count="153" uniqueCount="85">
  <si>
    <t>Obra</t>
  </si>
  <si>
    <t>Bancos</t>
  </si>
  <si>
    <t>B.D.I.</t>
  </si>
  <si>
    <t>Encargos Sociais</t>
  </si>
  <si>
    <t>Execução Pintura Fachada Prédios 9, 9A e 9C - CT</t>
  </si>
  <si>
    <t xml:space="preserve"> 25,0%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</si>
  <si>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</si>
  <si>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</si>
  <si>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</si>
  <si>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</si>
  <si>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</si>
  <si>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</si>
  <si>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</si>
  <si>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</si>
  <si>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</si>
  <si>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</si>
  <si>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</si>
  <si>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</si>
  <si>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</si>
  <si>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</si>
  <si>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 / TÉCNICOS</t>
  </si>
  <si>
    <t xml:space="preserve"> 1.1 </t>
  </si>
  <si>
    <t xml:space="preserve"> 90780 </t>
  </si>
  <si>
    <t>SINAPI</t>
  </si>
  <si>
    <t>MESTRE DE OBRAS COM ENCARGOS COMPLEMENTARES</t>
  </si>
  <si>
    <t>H</t>
  </si>
  <si>
    <t xml:space="preserve"> 100321 </t>
  </si>
  <si>
    <t>TÉCNICO EM SEGURANÇA DO TRABALHO COM ENCARGOS COMPLEMENTARES</t>
  </si>
  <si>
    <t>MES</t>
  </si>
  <si>
    <t xml:space="preserve"> 00000001 </t>
  </si>
  <si>
    <t>Próprio</t>
  </si>
  <si>
    <t>ORÇAMENTO, CRONOGRAMA E VISITA TÉCNICA</t>
  </si>
  <si>
    <t>m²</t>
  </si>
  <si>
    <t xml:space="preserve"> 16.004 </t>
  </si>
  <si>
    <t>ISOLAMENTO DE OBRA COM TELA PLASTICA LARANJA, TIPO TAPUME DE SINALIZACAO, MALHA RETANGULAR</t>
  </si>
  <si>
    <t>m</t>
  </si>
  <si>
    <t xml:space="preserve"> 1.006 </t>
  </si>
  <si>
    <t>LIMPEZA PERMANENTE DA OBRA</t>
  </si>
  <si>
    <t>dia</t>
  </si>
  <si>
    <t xml:space="preserve"> 55.01.140 </t>
  </si>
  <si>
    <t>CPOS</t>
  </si>
  <si>
    <t>Limpeza de superfície com hidrojateamento</t>
  </si>
  <si>
    <t xml:space="preserve"> 2 </t>
  </si>
  <si>
    <t>REVESTIMENTOS</t>
  </si>
  <si>
    <t xml:space="preserve"> 87369 </t>
  </si>
  <si>
    <t>ARGAMASSA TRAÇO 1:2:8 (CIMENTO, CAL E AREIA MÉDIA) PARA EMBOÇO/MASSA ÚNICA/ASSENTAMENTO DE ALVENARIA DE VEDAÇÃO, PREPARO MANUAL. AF_06/2014</t>
  </si>
  <si>
    <t>m³</t>
  </si>
  <si>
    <t>PINTURA</t>
  </si>
  <si>
    <t xml:space="preserve"> 88489 </t>
  </si>
  <si>
    <t>APLICAÇÃO MANUAL DE PINTURA COM TINTA LÁTEX ACRÍLICA EM PAREDES, DUAS DEMÃOS. AF_06/2014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</si>
  <si>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</si>
  <si>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</si>
  <si>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100742 </t>
  </si>
  <si>
    <t>PINTURA COM TINTA ALQUÍDICA DE ACABAMENTO (ESMALTE SINTÉTICO ACETINADO) APLICADA A ROLO OU PINCEL SOBRE SUPERFÍCIES METÁLICAS (EXCETO PERFIL) EXECUTADO EM OBRA (POR DEMÃO). AF_01/2020</t>
  </si>
  <si>
    <t>Tipo de Licitação</t>
  </si>
  <si>
    <t/>
  </si>
  <si>
    <t>Abertura da Licitação</t>
  </si>
  <si>
    <t>Número do Processo Licitatório</t>
  </si>
  <si>
    <t>Total Geral</t>
  </si>
  <si>
    <t xml:space="preserve">_______________________________________________________________
</t>
  </si>
  <si>
    <t>PRÉDIO 9</t>
  </si>
  <si>
    <t>PRÉDIO 9A</t>
  </si>
  <si>
    <t>PRÉDIO 9C</t>
  </si>
  <si>
    <t>2.1</t>
  </si>
  <si>
    <t>3.1</t>
  </si>
  <si>
    <t>3.2</t>
  </si>
  <si>
    <t>3.3</t>
  </si>
  <si>
    <t>3.4</t>
  </si>
  <si>
    <t>COBERTURA METÁLICA DE ACESSO AOS LABORATÓRIOS</t>
  </si>
  <si>
    <t xml:space="preserve">SINAPI - 07/2021 - Rio Grande do Sul
CPOS - 03/2021 - São Paulo
</t>
  </si>
  <si>
    <t xml:space="preserve"> 1.2</t>
  </si>
  <si>
    <t xml:space="preserve"> 1.3</t>
  </si>
  <si>
    <t xml:space="preserve"> 1.4</t>
  </si>
  <si>
    <t xml:space="preserve"> 1.5</t>
  </si>
  <si>
    <t>CRONOGRAMA FÍSICO-FINANCEIRO</t>
  </si>
  <si>
    <t>It</t>
  </si>
  <si>
    <t>DESCRIÇÃO</t>
  </si>
  <si>
    <t>30 dias</t>
  </si>
  <si>
    <t>60 dias</t>
  </si>
  <si>
    <t>90 dias</t>
  </si>
  <si>
    <t>120 dias</t>
  </si>
  <si>
    <t>TOTAL</t>
  </si>
  <si>
    <t>TOTAL GERAL</t>
  </si>
  <si>
    <t xml:space="preserve"> </t>
  </si>
  <si>
    <t>TOTAL POR PERÍODO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</si>
</sst>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0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8"/>
      <name val="Arial"/>
      <family val="1"/>
    </font>
    <font>
      <sz val="10"/>
      <color rgb="FF000000"/>
      <name val="Arial"/>
      <family val="2"/>
    </font>
    <font>
      <sz val="12"/>
      <color indexed="8"/>
      <name val="ZapfHumnst BT"/>
    </font>
    <font>
      <b/>
      <sz val="8"/>
      <color indexed="8"/>
      <name val="ZapfHumnst BT1"/>
    </font>
    <font>
      <b/>
      <sz val="9"/>
      <color indexed="8"/>
      <name val="ZapfHumnst BT1"/>
    </font>
    <font>
      <sz val="8"/>
      <color indexed="8"/>
      <name val="ZapfHumnst BT"/>
    </font>
    <font>
      <b/>
      <sz val="10"/>
      <color indexed="8"/>
      <name val="ZapfHumnst BT1"/>
    </font>
    <font>
      <sz val="10"/>
      <color indexed="8"/>
      <name val="ZapfHumnst BT"/>
    </font>
    <font>
      <b/>
      <sz val="8"/>
      <name val="ZapfHumnst BT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29"/>
      </patternFill>
    </fill>
    <fill>
      <patternFill patternType="solid">
        <fgColor indexed="22"/>
        <bgColor indexed="22"/>
      </patternFill>
    </fill>
    <fill>
      <patternFill patternType="solid">
        <fgColor theme="4" tint="0.59999389629810485"/>
        <bgColor indexed="22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4" fontId="20" fillId="0" borderId="0" applyFont="0" applyFill="0" applyBorder="0" applyAlignment="0" applyProtection="0"/>
    <xf numFmtId="0" fontId="22" fillId="0" borderId="0"/>
  </cellStyleXfs>
  <cellXfs count="7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center" vertical="top" wrapText="1"/>
    </xf>
    <xf numFmtId="0" fontId="16" fillId="16" borderId="0" xfId="0" applyFont="1" applyFill="1" applyAlignment="1">
      <alignment horizontal="right" vertical="top" wrapText="1"/>
    </xf>
    <xf numFmtId="0" fontId="18" fillId="18" borderId="0" xfId="0" applyFont="1" applyFill="1" applyAlignment="1">
      <alignment horizontal="left" vertical="top" wrapText="1"/>
    </xf>
    <xf numFmtId="0" fontId="19" fillId="19" borderId="0" xfId="0" applyFont="1" applyFill="1" applyAlignment="1">
      <alignment horizontal="center" vertical="top" wrapText="1"/>
    </xf>
    <xf numFmtId="2" fontId="0" fillId="0" borderId="0" xfId="0" applyNumberFormat="1"/>
    <xf numFmtId="2" fontId="12" fillId="12" borderId="9" xfId="0" applyNumberFormat="1" applyFont="1" applyFill="1" applyBorder="1" applyAlignment="1">
      <alignment horizontal="right" vertical="top" wrapText="1"/>
    </xf>
    <xf numFmtId="2" fontId="13" fillId="13" borderId="10" xfId="0" applyNumberFormat="1" applyFont="1" applyFill="1" applyBorder="1" applyAlignment="1">
      <alignment horizontal="right" vertical="top" wrapText="1"/>
    </xf>
    <xf numFmtId="2" fontId="7" fillId="8" borderId="5" xfId="0" applyNumberFormat="1" applyFont="1" applyFill="1" applyBorder="1" applyAlignment="1">
      <alignment horizontal="right" vertical="top" wrapText="1"/>
    </xf>
    <xf numFmtId="2" fontId="6" fillId="7" borderId="4" xfId="0" applyNumberFormat="1" applyFont="1" applyFill="1" applyBorder="1" applyAlignment="1">
      <alignment horizontal="left" vertical="top" wrapText="1"/>
    </xf>
    <xf numFmtId="2" fontId="8" fillId="9" borderId="6" xfId="0" applyNumberFormat="1" applyFont="1" applyFill="1" applyBorder="1" applyAlignment="1">
      <alignment horizontal="right" vertical="top" wrapText="1"/>
    </xf>
    <xf numFmtId="2" fontId="16" fillId="16" borderId="0" xfId="0" applyNumberFormat="1" applyFont="1" applyFill="1" applyAlignment="1">
      <alignment horizontal="right" vertical="top" wrapText="1"/>
    </xf>
    <xf numFmtId="0" fontId="0" fillId="0" borderId="0" xfId="0"/>
    <xf numFmtId="0" fontId="6" fillId="20" borderId="4" xfId="0" applyFont="1" applyFill="1" applyBorder="1" applyAlignment="1">
      <alignment horizontal="left" vertical="top" wrapText="1"/>
    </xf>
    <xf numFmtId="2" fontId="7" fillId="20" borderId="5" xfId="0" applyNumberFormat="1" applyFont="1" applyFill="1" applyBorder="1" applyAlignment="1">
      <alignment horizontal="right" vertical="top" wrapText="1"/>
    </xf>
    <xf numFmtId="2" fontId="6" fillId="20" borderId="4" xfId="0" applyNumberFormat="1" applyFont="1" applyFill="1" applyBorder="1" applyAlignment="1">
      <alignment horizontal="left" vertical="top" wrapText="1"/>
    </xf>
    <xf numFmtId="2" fontId="8" fillId="20" borderId="6" xfId="0" applyNumberFormat="1" applyFont="1" applyFill="1" applyBorder="1" applyAlignment="1">
      <alignment horizontal="right" vertical="top" wrapText="1"/>
    </xf>
    <xf numFmtId="0" fontId="24" fillId="21" borderId="11" xfId="2" applyFont="1" applyFill="1" applyBorder="1" applyAlignment="1">
      <alignment horizontal="center" vertical="center" wrapText="1"/>
    </xf>
    <xf numFmtId="0" fontId="25" fillId="21" borderId="11" xfId="2" applyFont="1" applyFill="1" applyBorder="1" applyAlignment="1">
      <alignment horizontal="center" vertical="center" wrapText="1"/>
    </xf>
    <xf numFmtId="4" fontId="25" fillId="21" borderId="11" xfId="2" applyNumberFormat="1" applyFont="1" applyFill="1" applyBorder="1" applyAlignment="1">
      <alignment horizontal="center" vertical="center" wrapText="1"/>
    </xf>
    <xf numFmtId="9" fontId="26" fillId="0" borderId="11" xfId="2" applyNumberFormat="1" applyFont="1" applyBorder="1" applyAlignment="1">
      <alignment horizontal="center" vertical="center" wrapText="1"/>
    </xf>
    <xf numFmtId="9" fontId="24" fillId="0" borderId="11" xfId="2" applyNumberFormat="1" applyFont="1" applyBorder="1" applyAlignment="1">
      <alignment horizontal="center" vertical="center" wrapText="1"/>
    </xf>
    <xf numFmtId="4" fontId="26" fillId="22" borderId="11" xfId="2" applyNumberFormat="1" applyFont="1" applyFill="1" applyBorder="1" applyAlignment="1">
      <alignment horizontal="center" vertical="center" wrapText="1"/>
    </xf>
    <xf numFmtId="4" fontId="24" fillId="22" borderId="11" xfId="2" applyNumberFormat="1" applyFont="1" applyFill="1" applyBorder="1" applyAlignment="1">
      <alignment horizontal="center" vertical="center" wrapText="1"/>
    </xf>
    <xf numFmtId="4" fontId="24" fillId="0" borderId="11" xfId="2" applyNumberFormat="1" applyFont="1" applyBorder="1" applyAlignment="1">
      <alignment horizontal="center" wrapText="1"/>
    </xf>
    <xf numFmtId="4" fontId="28" fillId="0" borderId="11" xfId="2" applyNumberFormat="1" applyFont="1" applyBorder="1" applyAlignment="1">
      <alignment horizontal="center" vertical="center" wrapText="1"/>
    </xf>
    <xf numFmtId="4" fontId="26" fillId="0" borderId="11" xfId="2" applyNumberFormat="1" applyFont="1" applyBorder="1" applyAlignment="1">
      <alignment horizontal="center" vertical="center" wrapText="1"/>
    </xf>
    <xf numFmtId="4" fontId="29" fillId="0" borderId="11" xfId="2" applyNumberFormat="1" applyFont="1" applyBorder="1" applyAlignment="1">
      <alignment horizontal="center" vertical="center" wrapText="1"/>
    </xf>
    <xf numFmtId="4" fontId="26" fillId="22" borderId="13" xfId="2" applyNumberFormat="1" applyFont="1" applyFill="1" applyBorder="1" applyAlignment="1">
      <alignment horizontal="center" vertical="center" wrapText="1"/>
    </xf>
    <xf numFmtId="4" fontId="24" fillId="22" borderId="13" xfId="2" applyNumberFormat="1" applyFont="1" applyFill="1" applyBorder="1" applyAlignment="1">
      <alignment horizontal="center" vertical="center" wrapText="1"/>
    </xf>
    <xf numFmtId="9" fontId="26" fillId="0" borderId="14" xfId="2" applyNumberFormat="1" applyFont="1" applyBorder="1" applyAlignment="1">
      <alignment horizontal="center" vertical="center" wrapText="1"/>
    </xf>
    <xf numFmtId="9" fontId="24" fillId="0" borderId="14" xfId="2" applyNumberFormat="1" applyFont="1" applyBorder="1" applyAlignment="1">
      <alignment horizontal="center" vertical="center" wrapText="1"/>
    </xf>
    <xf numFmtId="0" fontId="24" fillId="20" borderId="15" xfId="2" applyFont="1" applyFill="1" applyBorder="1" applyAlignment="1">
      <alignment horizontal="center" vertical="center" wrapText="1"/>
    </xf>
    <xf numFmtId="0" fontId="24" fillId="20" borderId="16" xfId="2" applyFont="1" applyFill="1" applyBorder="1" applyAlignment="1">
      <alignment horizontal="left" vertical="center" wrapText="1"/>
    </xf>
    <xf numFmtId="4" fontId="26" fillId="23" borderId="16" xfId="2" applyNumberFormat="1" applyFont="1" applyFill="1" applyBorder="1" applyAlignment="1">
      <alignment horizontal="center" vertical="center" wrapText="1"/>
    </xf>
    <xf numFmtId="4" fontId="24" fillId="23" borderId="17" xfId="2" applyNumberFormat="1" applyFont="1" applyFill="1" applyBorder="1" applyAlignment="1">
      <alignment horizontal="center" vertical="center" wrapText="1"/>
    </xf>
    <xf numFmtId="0" fontId="16" fillId="16" borderId="0" xfId="0" applyFont="1" applyFill="1" applyAlignment="1">
      <alignment horizontal="right" vertical="top" wrapText="1"/>
    </xf>
    <xf numFmtId="0" fontId="19" fillId="19" borderId="0" xfId="0" applyFont="1" applyFill="1" applyAlignment="1">
      <alignment horizontal="center" vertical="top" wrapText="1"/>
    </xf>
    <xf numFmtId="0" fontId="0" fillId="0" borderId="0" xfId="0"/>
    <xf numFmtId="2" fontId="14" fillId="14" borderId="0" xfId="0" applyNumberFormat="1" applyFont="1" applyFill="1" applyAlignment="1">
      <alignment horizontal="left" vertical="top" wrapText="1"/>
    </xf>
    <xf numFmtId="2" fontId="16" fillId="16" borderId="0" xfId="0" applyNumberFormat="1" applyFont="1" applyFill="1" applyAlignment="1">
      <alignment horizontal="right" vertical="top" wrapText="1"/>
    </xf>
    <xf numFmtId="44" fontId="17" fillId="17" borderId="0" xfId="1" applyFont="1" applyFill="1" applyAlignment="1">
      <alignment horizontal="right" vertical="top" wrapText="1"/>
    </xf>
    <xf numFmtId="44" fontId="16" fillId="16" borderId="0" xfId="1" applyFont="1" applyFill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4" fontId="17" fillId="17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24" fillId="0" borderId="11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left" vertical="center" wrapText="1"/>
    </xf>
    <xf numFmtId="0" fontId="24" fillId="20" borderId="18" xfId="2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" fontId="27" fillId="0" borderId="11" xfId="2" applyNumberFormat="1" applyFont="1" applyBorder="1" applyAlignment="1">
      <alignment horizontal="center" vertical="center" wrapText="1"/>
    </xf>
    <xf numFmtId="0" fontId="27" fillId="0" borderId="12" xfId="2" applyFont="1" applyBorder="1" applyAlignment="1">
      <alignment horizontal="center" vertical="center" wrapText="1"/>
    </xf>
    <xf numFmtId="0" fontId="27" fillId="0" borderId="19" xfId="2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center" vertical="center" wrapText="1"/>
    </xf>
    <xf numFmtId="0" fontId="24" fillId="0" borderId="14" xfId="2" applyFont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Normal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30480</xdr:rowOff>
    </xdr:from>
    <xdr:to>
      <xdr:col>2</xdr:col>
      <xdr:colOff>44683</xdr:colOff>
      <xdr:row>2</xdr:row>
      <xdr:rowOff>205740</xdr:rowOff>
    </xdr:to>
    <xdr:pic>
      <xdr:nvPicPr>
        <xdr:cNvPr id="4" name="Imagem 3" descr="Identidade Institucional – UFSM">
          <a:extLst>
            <a:ext uri="{FF2B5EF4-FFF2-40B4-BE49-F238E27FC236}">
              <a16:creationId xmlns:a16="http://schemas.microsoft.com/office/drawing/2014/main" xmlns="" id="{6002C2F6-152B-4711-A8CB-1E2348FB6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7640" y="30480"/>
          <a:ext cx="1004803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"/>
  <sheetViews>
    <sheetView tabSelected="1" workbookViewId="0">
      <selection activeCell="P16" sqref="P16"/>
    </sheetView>
  </sheetViews>
  <sheetFormatPr defaultRowHeight="14.25"/>
  <cols>
    <col min="1" max="1" width="5.75" customWidth="1"/>
    <col min="2" max="2" width="9" customWidth="1"/>
    <col min="3" max="3" width="7.75" customWidth="1"/>
    <col min="4" max="4" width="53.375" customWidth="1"/>
    <col min="5" max="5" width="5" bestFit="1" customWidth="1"/>
    <col min="6" max="6" width="10" bestFit="1" customWidth="1"/>
    <col min="7" max="7" width="8.75" customWidth="1"/>
    <col min="8" max="9" width="8.375" customWidth="1"/>
    <col min="10" max="10" width="8.5" customWidth="1"/>
    <col min="11" max="11" width="8.625" customWidth="1"/>
    <col min="12" max="12" width="9.25" customWidth="1"/>
    <col min="13" max="14" width="10" bestFit="1" customWidth="1"/>
  </cols>
  <sheetData>
    <row r="1" spans="1:13" ht="15">
      <c r="A1" s="1"/>
      <c r="B1" s="1"/>
      <c r="C1" s="1"/>
      <c r="D1" s="1" t="s">
        <v>0</v>
      </c>
      <c r="E1" s="58" t="s">
        <v>1</v>
      </c>
      <c r="F1" s="58"/>
      <c r="G1" s="58"/>
      <c r="H1" s="58" t="s">
        <v>2</v>
      </c>
      <c r="I1" s="58"/>
      <c r="J1" s="58"/>
      <c r="K1" s="58" t="s">
        <v>3</v>
      </c>
      <c r="L1" s="58"/>
      <c r="M1" s="58"/>
    </row>
    <row r="2" spans="1:13" ht="50.45" customHeight="1">
      <c r="A2" s="9"/>
      <c r="C2" s="9"/>
      <c r="D2" s="9" t="s">
        <v>4</v>
      </c>
      <c r="E2" s="59" t="s">
        <v>69</v>
      </c>
      <c r="F2" s="52"/>
      <c r="G2" s="52"/>
      <c r="H2" s="52" t="s">
        <v>5</v>
      </c>
      <c r="I2" s="52"/>
      <c r="J2" s="52"/>
      <c r="K2" s="52" t="s">
        <v>6</v>
      </c>
      <c r="L2" s="52"/>
      <c r="M2" s="52"/>
    </row>
    <row r="3" spans="1:13" ht="18.600000000000001" customHeight="1">
      <c r="A3" s="54" t="s">
        <v>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5" customHeight="1">
      <c r="A4" s="55" t="s">
        <v>8</v>
      </c>
      <c r="B4" s="56" t="s">
        <v>9</v>
      </c>
      <c r="C4" s="55" t="s">
        <v>10</v>
      </c>
      <c r="D4" s="55" t="s">
        <v>11</v>
      </c>
      <c r="E4" s="57" t="s">
        <v>12</v>
      </c>
      <c r="F4" s="56" t="s">
        <v>13</v>
      </c>
      <c r="G4" s="56" t="s">
        <v>14</v>
      </c>
      <c r="H4" s="57" t="s">
        <v>15</v>
      </c>
      <c r="I4" s="55"/>
      <c r="J4" s="55"/>
      <c r="K4" s="57" t="s">
        <v>16</v>
      </c>
      <c r="L4" s="55"/>
      <c r="M4" s="55"/>
    </row>
    <row r="5" spans="1:13" ht="15" customHeight="1">
      <c r="A5" s="56"/>
      <c r="B5" s="56"/>
      <c r="C5" s="56"/>
      <c r="D5" s="56"/>
      <c r="E5" s="56"/>
      <c r="F5" s="56"/>
      <c r="G5" s="56"/>
      <c r="H5" s="2" t="s">
        <v>17</v>
      </c>
      <c r="I5" s="2" t="s">
        <v>18</v>
      </c>
      <c r="J5" s="2" t="s">
        <v>16</v>
      </c>
      <c r="K5" s="2" t="s">
        <v>17</v>
      </c>
      <c r="L5" s="2" t="s">
        <v>18</v>
      </c>
      <c r="M5" s="2" t="s">
        <v>16</v>
      </c>
    </row>
    <row r="6" spans="1:13" ht="15" customHeight="1">
      <c r="A6" s="3" t="s">
        <v>19</v>
      </c>
      <c r="B6" s="3"/>
      <c r="C6" s="3"/>
      <c r="D6" s="3" t="s">
        <v>20</v>
      </c>
      <c r="E6" s="3"/>
      <c r="F6" s="4"/>
      <c r="G6" s="3"/>
      <c r="H6" s="3"/>
      <c r="I6" s="3"/>
      <c r="J6" s="3"/>
      <c r="K6" s="3"/>
      <c r="L6" s="3"/>
      <c r="M6" s="5">
        <f>SUM(M7:M11)</f>
        <v>61852.400000000009</v>
      </c>
    </row>
    <row r="7" spans="1:13" ht="15.6" customHeight="1">
      <c r="A7" s="6" t="s">
        <v>21</v>
      </c>
      <c r="B7" s="8" t="s">
        <v>22</v>
      </c>
      <c r="C7" s="6" t="s">
        <v>23</v>
      </c>
      <c r="D7" s="6" t="s">
        <v>24</v>
      </c>
      <c r="E7" s="7" t="s">
        <v>25</v>
      </c>
      <c r="F7" s="15">
        <v>320</v>
      </c>
      <c r="G7" s="16">
        <v>66.77</v>
      </c>
      <c r="H7" s="16">
        <v>81.42</v>
      </c>
      <c r="I7" s="16">
        <v>2.04</v>
      </c>
      <c r="J7" s="16">
        <f t="shared" ref="J7:J11" si="0">ROUND(G7 * (1 + 25 / 100), 2)</f>
        <v>83.46</v>
      </c>
      <c r="K7" s="16">
        <f t="shared" ref="K7:K11" si="1">ROUND(F7 * H7, 2)</f>
        <v>26054.400000000001</v>
      </c>
      <c r="L7" s="16">
        <f t="shared" ref="L7:L11" si="2">M7 - K7</f>
        <v>652.79999999999927</v>
      </c>
      <c r="M7" s="16">
        <f t="shared" ref="M7:M11" si="3">ROUND(F7 * J7, 2)</f>
        <v>26707.200000000001</v>
      </c>
    </row>
    <row r="8" spans="1:13" ht="30" customHeight="1">
      <c r="A8" s="6" t="s">
        <v>70</v>
      </c>
      <c r="B8" s="8" t="s">
        <v>26</v>
      </c>
      <c r="C8" s="6" t="s">
        <v>23</v>
      </c>
      <c r="D8" s="6" t="s">
        <v>27</v>
      </c>
      <c r="E8" s="7" t="s">
        <v>28</v>
      </c>
      <c r="F8" s="15">
        <v>4</v>
      </c>
      <c r="G8" s="16">
        <v>5751.08</v>
      </c>
      <c r="H8" s="16">
        <v>6899.44</v>
      </c>
      <c r="I8" s="16">
        <v>289.41000000000003</v>
      </c>
      <c r="J8" s="16">
        <f t="shared" si="0"/>
        <v>7188.85</v>
      </c>
      <c r="K8" s="16">
        <f t="shared" si="1"/>
        <v>27597.759999999998</v>
      </c>
      <c r="L8" s="16">
        <f t="shared" si="2"/>
        <v>1157.6400000000031</v>
      </c>
      <c r="M8" s="16">
        <f t="shared" si="3"/>
        <v>28755.4</v>
      </c>
    </row>
    <row r="9" spans="1:13" ht="16.899999999999999" customHeight="1">
      <c r="A9" s="6" t="s">
        <v>71</v>
      </c>
      <c r="B9" s="8" t="s">
        <v>29</v>
      </c>
      <c r="C9" s="6" t="s">
        <v>30</v>
      </c>
      <c r="D9" s="6" t="s">
        <v>31</v>
      </c>
      <c r="E9" s="7" t="s">
        <v>32</v>
      </c>
      <c r="F9" s="15">
        <v>4000</v>
      </c>
      <c r="G9" s="16">
        <v>0.53</v>
      </c>
      <c r="H9" s="16">
        <v>0.66</v>
      </c>
      <c r="I9" s="16">
        <v>0</v>
      </c>
      <c r="J9" s="16">
        <f t="shared" si="0"/>
        <v>0.66</v>
      </c>
      <c r="K9" s="16">
        <f t="shared" si="1"/>
        <v>2640</v>
      </c>
      <c r="L9" s="16">
        <f t="shared" si="2"/>
        <v>0</v>
      </c>
      <c r="M9" s="16">
        <f t="shared" si="3"/>
        <v>2640</v>
      </c>
    </row>
    <row r="10" spans="1:13" ht="15.6" customHeight="1">
      <c r="A10" s="6" t="s">
        <v>72</v>
      </c>
      <c r="B10" s="8" t="s">
        <v>36</v>
      </c>
      <c r="C10" s="6" t="s">
        <v>30</v>
      </c>
      <c r="D10" s="6" t="s">
        <v>37</v>
      </c>
      <c r="E10" s="7" t="s">
        <v>38</v>
      </c>
      <c r="F10" s="15">
        <v>120</v>
      </c>
      <c r="G10" s="16">
        <v>6.67</v>
      </c>
      <c r="H10" s="16">
        <v>8.34</v>
      </c>
      <c r="I10" s="16">
        <v>0</v>
      </c>
      <c r="J10" s="16">
        <f>ROUND(G10 * (1 + 25 / 100), 2)</f>
        <v>8.34</v>
      </c>
      <c r="K10" s="16">
        <f>ROUND(F10 * H10, 2)</f>
        <v>1000.8</v>
      </c>
      <c r="L10" s="16">
        <f>M10 - K10</f>
        <v>0</v>
      </c>
      <c r="M10" s="16">
        <f>ROUND(F10 * J10, 2)</f>
        <v>1000.8</v>
      </c>
    </row>
    <row r="11" spans="1:13" ht="29.45" customHeight="1">
      <c r="A11" s="6" t="s">
        <v>73</v>
      </c>
      <c r="B11" s="8" t="s">
        <v>33</v>
      </c>
      <c r="C11" s="6" t="s">
        <v>30</v>
      </c>
      <c r="D11" s="6" t="s">
        <v>34</v>
      </c>
      <c r="E11" s="7" t="s">
        <v>35</v>
      </c>
      <c r="F11" s="15">
        <v>100</v>
      </c>
      <c r="G11" s="16">
        <v>21.99</v>
      </c>
      <c r="H11" s="16">
        <v>18.329999999999998</v>
      </c>
      <c r="I11" s="16">
        <v>9.16</v>
      </c>
      <c r="J11" s="16">
        <f t="shared" si="0"/>
        <v>27.49</v>
      </c>
      <c r="K11" s="16">
        <f t="shared" si="1"/>
        <v>1833</v>
      </c>
      <c r="L11" s="16">
        <f t="shared" si="2"/>
        <v>916</v>
      </c>
      <c r="M11" s="16">
        <f t="shared" si="3"/>
        <v>2749</v>
      </c>
    </row>
    <row r="12" spans="1:13" ht="14.45" customHeight="1">
      <c r="A12" s="22"/>
      <c r="B12" s="22"/>
      <c r="C12" s="22"/>
      <c r="D12" s="22" t="s">
        <v>60</v>
      </c>
      <c r="E12" s="22"/>
      <c r="F12" s="23"/>
      <c r="G12" s="24"/>
      <c r="H12" s="24"/>
      <c r="I12" s="24"/>
      <c r="J12" s="24"/>
      <c r="K12" s="24"/>
      <c r="L12" s="24"/>
      <c r="M12" s="25"/>
    </row>
    <row r="13" spans="1:13" ht="16.149999999999999" customHeight="1">
      <c r="A13" s="3" t="s">
        <v>42</v>
      </c>
      <c r="B13" s="3"/>
      <c r="C13" s="3"/>
      <c r="D13" s="3" t="s">
        <v>43</v>
      </c>
      <c r="E13" s="3"/>
      <c r="F13" s="17"/>
      <c r="G13" s="18"/>
      <c r="H13" s="18"/>
      <c r="I13" s="18"/>
      <c r="J13" s="18"/>
      <c r="K13" s="18"/>
      <c r="L13" s="18"/>
      <c r="M13" s="19">
        <f>M14</f>
        <v>647.17999999999995</v>
      </c>
    </row>
    <row r="14" spans="1:13" ht="43.9" customHeight="1">
      <c r="A14" s="6" t="s">
        <v>63</v>
      </c>
      <c r="B14" s="8" t="s">
        <v>44</v>
      </c>
      <c r="C14" s="6" t="s">
        <v>23</v>
      </c>
      <c r="D14" s="6" t="s">
        <v>45</v>
      </c>
      <c r="E14" s="7" t="s">
        <v>46</v>
      </c>
      <c r="F14" s="15">
        <v>1</v>
      </c>
      <c r="G14" s="16">
        <v>517.74</v>
      </c>
      <c r="H14" s="16">
        <v>187.92</v>
      </c>
      <c r="I14" s="16">
        <v>459.26</v>
      </c>
      <c r="J14" s="16">
        <f>ROUND(G14 * (1 + 25 / 100), 2)</f>
        <v>647.17999999999995</v>
      </c>
      <c r="K14" s="16">
        <f>ROUND(F14 * H14, 2)</f>
        <v>187.92</v>
      </c>
      <c r="L14" s="16">
        <f>M14 - K14</f>
        <v>459.26</v>
      </c>
      <c r="M14" s="16">
        <f>ROUND(F14 * J14, 2)</f>
        <v>647.17999999999995</v>
      </c>
    </row>
    <row r="15" spans="1:13" ht="14.45" customHeight="1">
      <c r="A15" s="3">
        <v>3</v>
      </c>
      <c r="B15" s="3"/>
      <c r="C15" s="3"/>
      <c r="D15" s="3" t="s">
        <v>47</v>
      </c>
      <c r="E15" s="3"/>
      <c r="F15" s="17"/>
      <c r="G15" s="18"/>
      <c r="H15" s="18"/>
      <c r="I15" s="18"/>
      <c r="J15" s="18"/>
      <c r="K15" s="18"/>
      <c r="L15" s="18"/>
      <c r="M15" s="19">
        <f>SUM(M16:M18)</f>
        <v>115373.06999999999</v>
      </c>
    </row>
    <row r="16" spans="1:13" ht="16.149999999999999" customHeight="1">
      <c r="A16" s="6" t="s">
        <v>64</v>
      </c>
      <c r="B16" s="8" t="s">
        <v>39</v>
      </c>
      <c r="C16" s="6" t="s">
        <v>40</v>
      </c>
      <c r="D16" s="6" t="s">
        <v>41</v>
      </c>
      <c r="E16" s="7" t="s">
        <v>32</v>
      </c>
      <c r="F16" s="15">
        <v>3835</v>
      </c>
      <c r="G16" s="16">
        <v>6.37</v>
      </c>
      <c r="H16" s="16">
        <v>0</v>
      </c>
      <c r="I16" s="16">
        <v>7.96</v>
      </c>
      <c r="J16" s="16">
        <f>ROUND(G16 * (1 + 25 / 100), 2)</f>
        <v>7.96</v>
      </c>
      <c r="K16" s="16">
        <f>ROUND(F16 * H16, 2)</f>
        <v>0</v>
      </c>
      <c r="L16" s="16">
        <f>M16 - K16</f>
        <v>30526.6</v>
      </c>
      <c r="M16" s="16">
        <f>ROUND(F16 * J16, 2)</f>
        <v>30526.6</v>
      </c>
    </row>
    <row r="17" spans="1:15" ht="31.15" customHeight="1">
      <c r="A17" s="6" t="s">
        <v>65</v>
      </c>
      <c r="B17" s="8" t="s">
        <v>48</v>
      </c>
      <c r="C17" s="6" t="s">
        <v>23</v>
      </c>
      <c r="D17" s="6" t="s">
        <v>49</v>
      </c>
      <c r="E17" s="7" t="s">
        <v>32</v>
      </c>
      <c r="F17" s="15">
        <v>3835</v>
      </c>
      <c r="G17" s="16">
        <v>13.86</v>
      </c>
      <c r="H17" s="16">
        <v>5.16</v>
      </c>
      <c r="I17" s="16">
        <v>12.17</v>
      </c>
      <c r="J17" s="16">
        <f>ROUND(G17 * (1 + 25 / 100), 2)</f>
        <v>17.329999999999998</v>
      </c>
      <c r="K17" s="16">
        <f>ROUND(F17 * H17, 2)</f>
        <v>19788.599999999999</v>
      </c>
      <c r="L17" s="16">
        <f>M17 - K17</f>
        <v>46671.950000000004</v>
      </c>
      <c r="M17" s="16">
        <f>ROUND(F17 * J17, 2)</f>
        <v>66460.55</v>
      </c>
    </row>
    <row r="18" spans="1:15" ht="56.45" customHeight="1">
      <c r="A18" s="6" t="s">
        <v>66</v>
      </c>
      <c r="B18" s="8" t="s">
        <v>52</v>
      </c>
      <c r="C18" s="6" t="s">
        <v>23</v>
      </c>
      <c r="D18" s="6" t="s">
        <v>53</v>
      </c>
      <c r="E18" s="7" t="s">
        <v>32</v>
      </c>
      <c r="F18" s="15">
        <v>768</v>
      </c>
      <c r="G18" s="16">
        <v>19.149999999999999</v>
      </c>
      <c r="H18" s="16">
        <v>14.51</v>
      </c>
      <c r="I18" s="16">
        <v>9.43</v>
      </c>
      <c r="J18" s="16">
        <f>ROUND(G18 * (1 + 25 / 100), 2)</f>
        <v>23.94</v>
      </c>
      <c r="K18" s="16">
        <f>ROUND(F18 * H18, 2)</f>
        <v>11143.68</v>
      </c>
      <c r="L18" s="16">
        <f>M18 - K18</f>
        <v>7242.239999999998</v>
      </c>
      <c r="M18" s="16">
        <f>ROUND(F18 * J18, 2)</f>
        <v>18385.919999999998</v>
      </c>
    </row>
    <row r="19" spans="1:15" ht="16.149999999999999" customHeight="1">
      <c r="A19" s="22"/>
      <c r="B19" s="22"/>
      <c r="C19" s="22"/>
      <c r="D19" s="22" t="s">
        <v>61</v>
      </c>
      <c r="E19" s="22"/>
      <c r="F19" s="23"/>
      <c r="G19" s="24"/>
      <c r="H19" s="24"/>
      <c r="I19" s="24"/>
      <c r="J19" s="24"/>
      <c r="K19" s="24"/>
      <c r="L19" s="24"/>
      <c r="M19" s="25"/>
      <c r="O19" s="14"/>
    </row>
    <row r="20" spans="1:15" ht="15" customHeight="1">
      <c r="A20" s="3">
        <v>2</v>
      </c>
      <c r="B20" s="3"/>
      <c r="C20" s="3"/>
      <c r="D20" s="3" t="s">
        <v>43</v>
      </c>
      <c r="E20" s="3"/>
      <c r="F20" s="17"/>
      <c r="G20" s="18"/>
      <c r="H20" s="18"/>
      <c r="I20" s="18"/>
      <c r="J20" s="18"/>
      <c r="K20" s="18"/>
      <c r="L20" s="18"/>
      <c r="M20" s="19">
        <f>M21</f>
        <v>647.17999999999995</v>
      </c>
    </row>
    <row r="21" spans="1:15" ht="43.9" customHeight="1">
      <c r="A21" s="6" t="s">
        <v>63</v>
      </c>
      <c r="B21" s="8" t="s">
        <v>44</v>
      </c>
      <c r="C21" s="6" t="s">
        <v>23</v>
      </c>
      <c r="D21" s="6" t="s">
        <v>45</v>
      </c>
      <c r="E21" s="7" t="s">
        <v>46</v>
      </c>
      <c r="F21" s="15">
        <v>1</v>
      </c>
      <c r="G21" s="16">
        <v>517.74</v>
      </c>
      <c r="H21" s="16">
        <v>187.92</v>
      </c>
      <c r="I21" s="16">
        <v>459.26</v>
      </c>
      <c r="J21" s="16">
        <f>ROUND(G21 * (1 + 25 / 100), 2)</f>
        <v>647.17999999999995</v>
      </c>
      <c r="K21" s="16">
        <f>ROUND(F21 * H21, 2)</f>
        <v>187.92</v>
      </c>
      <c r="L21" s="16">
        <f>M21 - K21</f>
        <v>459.26</v>
      </c>
      <c r="M21" s="16">
        <f>ROUND(F21 * J21, 2)</f>
        <v>647.17999999999995</v>
      </c>
    </row>
    <row r="22" spans="1:15" ht="16.149999999999999" customHeight="1">
      <c r="A22" s="3">
        <v>3</v>
      </c>
      <c r="B22" s="3"/>
      <c r="C22" s="3"/>
      <c r="D22" s="3" t="s">
        <v>47</v>
      </c>
      <c r="E22" s="3"/>
      <c r="F22" s="17"/>
      <c r="G22" s="18"/>
      <c r="H22" s="18"/>
      <c r="I22" s="18"/>
      <c r="J22" s="18"/>
      <c r="K22" s="18"/>
      <c r="L22" s="18"/>
      <c r="M22" s="19">
        <f>SUM(M23:M25)</f>
        <v>71607.78</v>
      </c>
    </row>
    <row r="23" spans="1:15" ht="16.149999999999999" customHeight="1">
      <c r="A23" s="6" t="s">
        <v>64</v>
      </c>
      <c r="B23" s="8" t="s">
        <v>39</v>
      </c>
      <c r="C23" s="6" t="s">
        <v>40</v>
      </c>
      <c r="D23" s="6" t="s">
        <v>41</v>
      </c>
      <c r="E23" s="7" t="s">
        <v>32</v>
      </c>
      <c r="F23" s="15">
        <f>F24</f>
        <v>2290</v>
      </c>
      <c r="G23" s="16">
        <v>6.37</v>
      </c>
      <c r="H23" s="16">
        <v>0</v>
      </c>
      <c r="I23" s="16">
        <v>7.96</v>
      </c>
      <c r="J23" s="16">
        <f>ROUND(G23 * (1 + 25 / 100), 2)</f>
        <v>7.96</v>
      </c>
      <c r="K23" s="16">
        <f>ROUND(F23 * H23, 2)</f>
        <v>0</v>
      </c>
      <c r="L23" s="16">
        <f>M23 - K23</f>
        <v>18228.400000000001</v>
      </c>
      <c r="M23" s="16">
        <f>ROUND(F23 * J23, 2)</f>
        <v>18228.400000000001</v>
      </c>
    </row>
    <row r="24" spans="1:15" ht="31.15" customHeight="1">
      <c r="A24" s="6" t="s">
        <v>65</v>
      </c>
      <c r="B24" s="8" t="s">
        <v>48</v>
      </c>
      <c r="C24" s="6" t="s">
        <v>23</v>
      </c>
      <c r="D24" s="6" t="s">
        <v>49</v>
      </c>
      <c r="E24" s="7" t="s">
        <v>32</v>
      </c>
      <c r="F24" s="15">
        <v>2290</v>
      </c>
      <c r="G24" s="16">
        <v>13.86</v>
      </c>
      <c r="H24" s="16">
        <v>5.16</v>
      </c>
      <c r="I24" s="16">
        <v>12.17</v>
      </c>
      <c r="J24" s="16">
        <f>ROUND(G24 * (1 + 25 / 100), 2)</f>
        <v>17.329999999999998</v>
      </c>
      <c r="K24" s="16">
        <f>ROUND(F24 * H24, 2)</f>
        <v>11816.4</v>
      </c>
      <c r="L24" s="16">
        <f>M24 - K24</f>
        <v>27869.299999999996</v>
      </c>
      <c r="M24" s="16">
        <f>ROUND(F24 * J24, 2)</f>
        <v>39685.699999999997</v>
      </c>
    </row>
    <row r="25" spans="1:15" ht="56.45" customHeight="1">
      <c r="A25" s="6" t="s">
        <v>67</v>
      </c>
      <c r="B25" s="8" t="s">
        <v>52</v>
      </c>
      <c r="C25" s="6" t="s">
        <v>23</v>
      </c>
      <c r="D25" s="6" t="s">
        <v>53</v>
      </c>
      <c r="E25" s="7" t="s">
        <v>32</v>
      </c>
      <c r="F25" s="15">
        <v>572</v>
      </c>
      <c r="G25" s="16">
        <v>19.149999999999999</v>
      </c>
      <c r="H25" s="16">
        <v>14.51</v>
      </c>
      <c r="I25" s="16">
        <v>9.43</v>
      </c>
      <c r="J25" s="16">
        <f>ROUND(G25 * (1 + 25 / 100), 2)</f>
        <v>23.94</v>
      </c>
      <c r="K25" s="16">
        <f>ROUND(F25 * H25, 2)</f>
        <v>8299.7199999999993</v>
      </c>
      <c r="L25" s="16">
        <f>M25 - K25</f>
        <v>5393.9600000000009</v>
      </c>
      <c r="M25" s="16">
        <f>ROUND(F25 * J25, 2)</f>
        <v>13693.68</v>
      </c>
    </row>
    <row r="26" spans="1:15" ht="14.45" customHeight="1">
      <c r="A26" s="22"/>
      <c r="B26" s="22"/>
      <c r="C26" s="22"/>
      <c r="D26" s="22" t="s">
        <v>62</v>
      </c>
      <c r="E26" s="22"/>
      <c r="F26" s="23"/>
      <c r="G26" s="24"/>
      <c r="H26" s="24"/>
      <c r="I26" s="24"/>
      <c r="J26" s="24"/>
      <c r="K26" s="24"/>
      <c r="L26" s="24"/>
      <c r="M26" s="25"/>
    </row>
    <row r="27" spans="1:15" ht="14.45" customHeight="1">
      <c r="A27" s="3">
        <v>2</v>
      </c>
      <c r="B27" s="3"/>
      <c r="C27" s="3"/>
      <c r="D27" s="3" t="s">
        <v>43</v>
      </c>
      <c r="E27" s="3"/>
      <c r="F27" s="17"/>
      <c r="G27" s="18"/>
      <c r="H27" s="18"/>
      <c r="I27" s="18"/>
      <c r="J27" s="18"/>
      <c r="K27" s="18"/>
      <c r="L27" s="18"/>
      <c r="M27" s="19">
        <f>M28</f>
        <v>647.17999999999995</v>
      </c>
    </row>
    <row r="28" spans="1:15" ht="43.9" customHeight="1">
      <c r="A28" s="6" t="s">
        <v>63</v>
      </c>
      <c r="B28" s="8" t="s">
        <v>44</v>
      </c>
      <c r="C28" s="6" t="s">
        <v>23</v>
      </c>
      <c r="D28" s="6" t="s">
        <v>45</v>
      </c>
      <c r="E28" s="7" t="s">
        <v>46</v>
      </c>
      <c r="F28" s="15">
        <v>1</v>
      </c>
      <c r="G28" s="16">
        <v>517.74</v>
      </c>
      <c r="H28" s="16">
        <v>187.92</v>
      </c>
      <c r="I28" s="16">
        <v>459.26</v>
      </c>
      <c r="J28" s="16">
        <f>ROUND(G28 * (1 + 25 / 100), 2)</f>
        <v>647.17999999999995</v>
      </c>
      <c r="K28" s="16">
        <f>ROUND(F28 * H28, 2)</f>
        <v>187.92</v>
      </c>
      <c r="L28" s="16">
        <f>M28 - K28</f>
        <v>459.26</v>
      </c>
      <c r="M28" s="16">
        <f>ROUND(F28 * J28, 2)</f>
        <v>647.17999999999995</v>
      </c>
    </row>
    <row r="29" spans="1:15" ht="16.149999999999999" customHeight="1">
      <c r="A29" s="3">
        <v>3</v>
      </c>
      <c r="B29" s="3"/>
      <c r="C29" s="3"/>
      <c r="D29" s="3" t="s">
        <v>47</v>
      </c>
      <c r="E29" s="3"/>
      <c r="F29" s="17"/>
      <c r="G29" s="18"/>
      <c r="H29" s="18"/>
      <c r="I29" s="18"/>
      <c r="J29" s="18"/>
      <c r="K29" s="18"/>
      <c r="L29" s="18"/>
      <c r="M29" s="19">
        <f>SUM(M30:M32)</f>
        <v>52508.189999999995</v>
      </c>
    </row>
    <row r="30" spans="1:15" ht="16.149999999999999" customHeight="1">
      <c r="A30" s="6" t="s">
        <v>64</v>
      </c>
      <c r="B30" s="8" t="s">
        <v>39</v>
      </c>
      <c r="C30" s="6" t="s">
        <v>40</v>
      </c>
      <c r="D30" s="6" t="s">
        <v>41</v>
      </c>
      <c r="E30" s="7" t="s">
        <v>32</v>
      </c>
      <c r="F30" s="15">
        <v>1955</v>
      </c>
      <c r="G30" s="16">
        <v>6.37</v>
      </c>
      <c r="H30" s="16">
        <v>0</v>
      </c>
      <c r="I30" s="16">
        <v>7.96</v>
      </c>
      <c r="J30" s="16">
        <f>ROUND(G30 * (1 + 25 / 100), 2)</f>
        <v>7.96</v>
      </c>
      <c r="K30" s="16">
        <f>ROUND(F30 * H30, 2)</f>
        <v>0</v>
      </c>
      <c r="L30" s="16">
        <f>M30 - K30</f>
        <v>15561.8</v>
      </c>
      <c r="M30" s="16">
        <f>ROUND(F30 * J30, 2)</f>
        <v>15561.8</v>
      </c>
    </row>
    <row r="31" spans="1:15" ht="31.15" customHeight="1">
      <c r="A31" s="6" t="s">
        <v>65</v>
      </c>
      <c r="B31" s="8" t="s">
        <v>48</v>
      </c>
      <c r="C31" s="6" t="s">
        <v>23</v>
      </c>
      <c r="D31" s="6" t="s">
        <v>49</v>
      </c>
      <c r="E31" s="7" t="s">
        <v>32</v>
      </c>
      <c r="F31" s="15">
        <v>1955</v>
      </c>
      <c r="G31" s="16">
        <v>13.86</v>
      </c>
      <c r="H31" s="16">
        <v>5.16</v>
      </c>
      <c r="I31" s="16">
        <v>12.17</v>
      </c>
      <c r="J31" s="16">
        <f>ROUND(G31 * (1 + 25 / 100), 2)</f>
        <v>17.329999999999998</v>
      </c>
      <c r="K31" s="16">
        <f>ROUND(F31 * H31, 2)</f>
        <v>10087.799999999999</v>
      </c>
      <c r="L31" s="16">
        <f>M31 - K31</f>
        <v>23792.350000000002</v>
      </c>
      <c r="M31" s="16">
        <f>ROUND(F31 * J31, 2)</f>
        <v>33880.15</v>
      </c>
    </row>
    <row r="32" spans="1:15" ht="55.9" customHeight="1">
      <c r="A32" s="6" t="s">
        <v>66</v>
      </c>
      <c r="B32" s="8" t="s">
        <v>50</v>
      </c>
      <c r="C32" s="6" t="s">
        <v>23</v>
      </c>
      <c r="D32" s="6" t="s">
        <v>51</v>
      </c>
      <c r="E32" s="7" t="s">
        <v>32</v>
      </c>
      <c r="F32" s="15">
        <v>64</v>
      </c>
      <c r="G32" s="16">
        <v>38.33</v>
      </c>
      <c r="H32" s="16">
        <v>29.03</v>
      </c>
      <c r="I32" s="16">
        <v>18.88</v>
      </c>
      <c r="J32" s="16">
        <f>ROUND(G32 * (1 + 25 / 100), 2)</f>
        <v>47.91</v>
      </c>
      <c r="K32" s="16">
        <f>ROUND(F32 * H32, 2)</f>
        <v>1857.92</v>
      </c>
      <c r="L32" s="16">
        <f>M32 - K32</f>
        <v>1208.3199999999997</v>
      </c>
      <c r="M32" s="16">
        <f>ROUND(F32 * J32, 2)</f>
        <v>3066.24</v>
      </c>
    </row>
    <row r="33" spans="1:13" ht="15" customHeight="1">
      <c r="A33" s="22"/>
      <c r="B33" s="22"/>
      <c r="C33" s="22"/>
      <c r="D33" s="22" t="s">
        <v>68</v>
      </c>
      <c r="E33" s="22"/>
      <c r="F33" s="23"/>
      <c r="G33" s="24"/>
      <c r="H33" s="24"/>
      <c r="I33" s="24"/>
      <c r="J33" s="24"/>
      <c r="K33" s="24"/>
      <c r="L33" s="24"/>
      <c r="M33" s="25"/>
    </row>
    <row r="34" spans="1:13" ht="15" customHeight="1">
      <c r="A34" s="3">
        <v>3</v>
      </c>
      <c r="B34" s="3"/>
      <c r="C34" s="3"/>
      <c r="D34" s="3" t="s">
        <v>47</v>
      </c>
      <c r="E34" s="3"/>
      <c r="F34" s="17"/>
      <c r="G34" s="18"/>
      <c r="H34" s="18"/>
      <c r="I34" s="18"/>
      <c r="J34" s="18"/>
      <c r="K34" s="18"/>
      <c r="L34" s="18"/>
      <c r="M34" s="19">
        <f>SUM(M35:M36)</f>
        <v>19028.849999999999</v>
      </c>
    </row>
    <row r="35" spans="1:13" ht="16.149999999999999" customHeight="1">
      <c r="A35" s="6" t="s">
        <v>64</v>
      </c>
      <c r="B35" s="8" t="s">
        <v>39</v>
      </c>
      <c r="C35" s="6" t="s">
        <v>40</v>
      </c>
      <c r="D35" s="6" t="s">
        <v>41</v>
      </c>
      <c r="E35" s="7" t="s">
        <v>32</v>
      </c>
      <c r="F35" s="15">
        <v>615</v>
      </c>
      <c r="G35" s="16">
        <v>6.37</v>
      </c>
      <c r="H35" s="16">
        <v>0</v>
      </c>
      <c r="I35" s="16">
        <v>7.96</v>
      </c>
      <c r="J35" s="16">
        <f>ROUND(G35 * (1 + 25 / 100), 2)</f>
        <v>7.96</v>
      </c>
      <c r="K35" s="16">
        <f>ROUND(F35 * H35, 2)</f>
        <v>0</v>
      </c>
      <c r="L35" s="16">
        <f>M35 - K35</f>
        <v>4895.3999999999996</v>
      </c>
      <c r="M35" s="16">
        <f>ROUND(F35 * J35, 2)</f>
        <v>4895.3999999999996</v>
      </c>
    </row>
    <row r="36" spans="1:13" ht="55.9" customHeight="1">
      <c r="A36" s="6" t="s">
        <v>65</v>
      </c>
      <c r="B36" s="8" t="s">
        <v>50</v>
      </c>
      <c r="C36" s="6" t="s">
        <v>23</v>
      </c>
      <c r="D36" s="6" t="s">
        <v>51</v>
      </c>
      <c r="E36" s="7" t="s">
        <v>32</v>
      </c>
      <c r="F36" s="15">
        <v>295</v>
      </c>
      <c r="G36" s="16">
        <v>38.33</v>
      </c>
      <c r="H36" s="16">
        <v>29.03</v>
      </c>
      <c r="I36" s="16">
        <v>18.88</v>
      </c>
      <c r="J36" s="16">
        <f>ROUND(G36 * (1 + 25 / 100), 2)</f>
        <v>47.91</v>
      </c>
      <c r="K36" s="16">
        <f>ROUND(F36 * H36, 2)</f>
        <v>8563.85</v>
      </c>
      <c r="L36" s="16">
        <f>M36 - K36</f>
        <v>5569.6</v>
      </c>
      <c r="M36" s="16">
        <f>ROUND(F36 * J36, 2)</f>
        <v>14133.45</v>
      </c>
    </row>
    <row r="37" spans="1:13">
      <c r="A37" s="11"/>
      <c r="B37" s="11"/>
      <c r="C37" s="11"/>
      <c r="D37" s="11"/>
      <c r="E37" s="11"/>
      <c r="F37" s="20"/>
      <c r="G37" s="20"/>
      <c r="H37" s="20"/>
      <c r="I37" s="48" t="s">
        <v>58</v>
      </c>
      <c r="J37" s="49"/>
      <c r="K37" s="50">
        <f>M34+M29+M27+M22+M20+M15+M13+M6</f>
        <v>322311.83</v>
      </c>
      <c r="L37" s="51"/>
      <c r="M37" s="51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45" t="s">
        <v>54</v>
      </c>
      <c r="B39" s="45"/>
      <c r="C39" s="45"/>
      <c r="D39" s="12" t="s">
        <v>55</v>
      </c>
      <c r="E39" s="11"/>
      <c r="F39" s="11"/>
      <c r="G39" s="11"/>
      <c r="H39" s="11"/>
    </row>
    <row r="40" spans="1:13">
      <c r="A40" s="45" t="s">
        <v>56</v>
      </c>
      <c r="B40" s="45"/>
      <c r="C40" s="45"/>
      <c r="D40" s="12"/>
      <c r="E40" s="11"/>
      <c r="F40" s="11"/>
      <c r="G40" s="11"/>
      <c r="H40" s="11"/>
      <c r="I40" s="52"/>
      <c r="J40" s="45"/>
      <c r="K40" s="53"/>
      <c r="L40" s="45"/>
      <c r="M40" s="45"/>
    </row>
    <row r="41" spans="1:13">
      <c r="A41" s="45" t="s">
        <v>57</v>
      </c>
      <c r="B41" s="45"/>
      <c r="C41" s="45"/>
      <c r="D41" s="12" t="s">
        <v>55</v>
      </c>
      <c r="E41" s="11"/>
      <c r="F41" s="11"/>
      <c r="G41" s="11"/>
      <c r="H41" s="11"/>
    </row>
    <row r="42" spans="1:13" ht="6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70.150000000000006" customHeight="1">
      <c r="A43" s="46" t="s">
        <v>59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</row>
  </sheetData>
  <mergeCells count="24">
    <mergeCell ref="E1:G1"/>
    <mergeCell ref="H1:J1"/>
    <mergeCell ref="K1:M1"/>
    <mergeCell ref="E2:G2"/>
    <mergeCell ref="H2:J2"/>
    <mergeCell ref="K2:M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A41:C41"/>
    <mergeCell ref="A43:M43"/>
    <mergeCell ref="I37:J37"/>
    <mergeCell ref="K37:M37"/>
    <mergeCell ref="A39:C39"/>
    <mergeCell ref="A40:C40"/>
    <mergeCell ref="I40:J40"/>
    <mergeCell ref="K40:M40"/>
  </mergeCells>
  <phoneticPr fontId="21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sqref="A1:G26"/>
    </sheetView>
  </sheetViews>
  <sheetFormatPr defaultRowHeight="14.25"/>
  <cols>
    <col min="2" max="2" width="31" customWidth="1"/>
  </cols>
  <sheetData>
    <row r="1" spans="1:7" ht="15">
      <c r="A1" s="69" t="s">
        <v>74</v>
      </c>
      <c r="B1" s="69"/>
      <c r="C1" s="69"/>
      <c r="D1" s="69"/>
      <c r="E1" s="69"/>
      <c r="F1" s="69"/>
      <c r="G1" s="69"/>
    </row>
    <row r="2" spans="1:7" ht="21" customHeight="1">
      <c r="A2" s="63" t="str">
        <f>'ORÇAMENTO SINTÉTICO POR PRÉDIOS'!D2</f>
        <v>Execução Pintura Fachada Prédios 9, 9A e 9C - CT</v>
      </c>
      <c r="B2" s="64"/>
      <c r="C2" s="64"/>
      <c r="D2" s="64"/>
      <c r="E2" s="64"/>
      <c r="F2" s="64"/>
      <c r="G2" s="65"/>
    </row>
    <row r="3" spans="1:7">
      <c r="A3" s="26" t="s">
        <v>75</v>
      </c>
      <c r="B3" s="27" t="s">
        <v>76</v>
      </c>
      <c r="C3" s="27" t="s">
        <v>77</v>
      </c>
      <c r="D3" s="27" t="s">
        <v>78</v>
      </c>
      <c r="E3" s="27" t="s">
        <v>79</v>
      </c>
      <c r="F3" s="27" t="s">
        <v>80</v>
      </c>
      <c r="G3" s="28" t="s">
        <v>81</v>
      </c>
    </row>
    <row r="4" spans="1:7">
      <c r="A4" s="60">
        <v>1</v>
      </c>
      <c r="B4" s="61" t="str">
        <f>'ORÇAMENTO SINTÉTICO POR PRÉDIOS'!D6</f>
        <v>SERVIÇOS PRELIMINARES / TÉCNICOS</v>
      </c>
      <c r="C4" s="29">
        <v>0.25</v>
      </c>
      <c r="D4" s="29">
        <v>0.25</v>
      </c>
      <c r="E4" s="29">
        <v>0.25</v>
      </c>
      <c r="F4" s="29">
        <v>0.25</v>
      </c>
      <c r="G4" s="30">
        <f>SUM(C4:F4)</f>
        <v>1</v>
      </c>
    </row>
    <row r="5" spans="1:7">
      <c r="A5" s="70"/>
      <c r="B5" s="71"/>
      <c r="C5" s="37">
        <f>C4*$G$5</f>
        <v>15463.100000000002</v>
      </c>
      <c r="D5" s="37">
        <f>D4*$G$5</f>
        <v>15463.100000000002</v>
      </c>
      <c r="E5" s="37">
        <f>E4*$G$5</f>
        <v>15463.100000000002</v>
      </c>
      <c r="F5" s="37">
        <f>F4*$G$5</f>
        <v>15463.100000000002</v>
      </c>
      <c r="G5" s="38">
        <f>'ORÇAMENTO SINTÉTICO POR PRÉDIOS'!M6</f>
        <v>61852.400000000009</v>
      </c>
    </row>
    <row r="6" spans="1:7" s="21" customFormat="1">
      <c r="A6" s="41"/>
      <c r="B6" s="42" t="str">
        <f>'ORÇAMENTO SINTÉTICO POR PRÉDIOS'!D12</f>
        <v>PRÉDIO 9</v>
      </c>
      <c r="C6" s="43"/>
      <c r="D6" s="43"/>
      <c r="E6" s="43"/>
      <c r="F6" s="43"/>
      <c r="G6" s="44"/>
    </row>
    <row r="7" spans="1:7">
      <c r="A7" s="72">
        <v>2</v>
      </c>
      <c r="B7" s="73" t="str">
        <f>'ORÇAMENTO SINTÉTICO POR PRÉDIOS'!D13</f>
        <v>REVESTIMENTOS</v>
      </c>
      <c r="C7" s="39">
        <v>0.75</v>
      </c>
      <c r="D7" s="39">
        <v>0.25</v>
      </c>
      <c r="E7" s="39">
        <v>0</v>
      </c>
      <c r="F7" s="39">
        <v>0</v>
      </c>
      <c r="G7" s="40">
        <f>SUM(C7:F7)</f>
        <v>1</v>
      </c>
    </row>
    <row r="8" spans="1:7">
      <c r="A8" s="60"/>
      <c r="B8" s="61"/>
      <c r="C8" s="31">
        <f>C7*$G$8</f>
        <v>485.38499999999999</v>
      </c>
      <c r="D8" s="31">
        <f>D7*$G$8</f>
        <v>161.79499999999999</v>
      </c>
      <c r="E8" s="31">
        <f>E7*$G$8</f>
        <v>0</v>
      </c>
      <c r="F8" s="31">
        <f>F7*$G$8</f>
        <v>0</v>
      </c>
      <c r="G8" s="32">
        <f>'ORÇAMENTO SINTÉTICO POR PRÉDIOS'!M13</f>
        <v>647.17999999999995</v>
      </c>
    </row>
    <row r="9" spans="1:7">
      <c r="A9" s="60">
        <v>3</v>
      </c>
      <c r="B9" s="61" t="str">
        <f>'ORÇAMENTO SINTÉTICO POR PRÉDIOS'!D15</f>
        <v>PINTURA</v>
      </c>
      <c r="C9" s="29">
        <v>0.5</v>
      </c>
      <c r="D9" s="29">
        <v>0.5</v>
      </c>
      <c r="E9" s="29">
        <v>0</v>
      </c>
      <c r="F9" s="29">
        <v>0</v>
      </c>
      <c r="G9" s="30">
        <f>SUM(C9:F9)</f>
        <v>1</v>
      </c>
    </row>
    <row r="10" spans="1:7">
      <c r="A10" s="60"/>
      <c r="B10" s="61"/>
      <c r="C10" s="31">
        <f>C9*$G$10</f>
        <v>57686.534999999996</v>
      </c>
      <c r="D10" s="31">
        <f>D9*$G$10</f>
        <v>57686.534999999996</v>
      </c>
      <c r="E10" s="31">
        <f>E9*$G$10</f>
        <v>0</v>
      </c>
      <c r="F10" s="31">
        <f>F9*$G$10</f>
        <v>0</v>
      </c>
      <c r="G10" s="32">
        <f>'ORÇAMENTO SINTÉTICO POR PRÉDIOS'!M15</f>
        <v>115373.06999999999</v>
      </c>
    </row>
    <row r="11" spans="1:7" s="21" customFormat="1">
      <c r="A11" s="41" t="s">
        <v>83</v>
      </c>
      <c r="B11" s="42" t="str">
        <f>'ORÇAMENTO SINTÉTICO POR PRÉDIOS'!D19</f>
        <v>PRÉDIO 9A</v>
      </c>
      <c r="C11" s="43"/>
      <c r="D11" s="43"/>
      <c r="E11" s="43"/>
      <c r="F11" s="43"/>
      <c r="G11" s="44"/>
    </row>
    <row r="12" spans="1:7" s="21" customFormat="1">
      <c r="A12" s="60">
        <v>2</v>
      </c>
      <c r="B12" s="61" t="str">
        <f>'ORÇAMENTO SINTÉTICO POR PRÉDIOS'!D20</f>
        <v>REVESTIMENTOS</v>
      </c>
      <c r="C12" s="29">
        <v>0</v>
      </c>
      <c r="D12" s="29">
        <v>0.25</v>
      </c>
      <c r="E12" s="29">
        <v>0.75</v>
      </c>
      <c r="F12" s="29">
        <v>0</v>
      </c>
      <c r="G12" s="30">
        <f>SUM(C12:F12)</f>
        <v>1</v>
      </c>
    </row>
    <row r="13" spans="1:7" s="21" customFormat="1">
      <c r="A13" s="60"/>
      <c r="B13" s="61"/>
      <c r="C13" s="31">
        <f>C12*$G$8</f>
        <v>0</v>
      </c>
      <c r="D13" s="31">
        <f>D12*$G$8</f>
        <v>161.79499999999999</v>
      </c>
      <c r="E13" s="31">
        <f>E12*$G$8</f>
        <v>485.38499999999999</v>
      </c>
      <c r="F13" s="31">
        <f>F12*$G$8</f>
        <v>0</v>
      </c>
      <c r="G13" s="32">
        <f>'ORÇAMENTO SINTÉTICO POR PRÉDIOS'!M20</f>
        <v>647.17999999999995</v>
      </c>
    </row>
    <row r="14" spans="1:7" s="21" customFormat="1">
      <c r="A14" s="60">
        <v>3</v>
      </c>
      <c r="B14" s="61" t="str">
        <f>'ORÇAMENTO SINTÉTICO POR PRÉDIOS'!D22</f>
        <v>PINTURA</v>
      </c>
      <c r="C14" s="29">
        <v>0</v>
      </c>
      <c r="D14" s="29">
        <v>0.5</v>
      </c>
      <c r="E14" s="29">
        <v>0.5</v>
      </c>
      <c r="F14" s="29">
        <v>0</v>
      </c>
      <c r="G14" s="30">
        <f>SUM(C14:F14)</f>
        <v>1</v>
      </c>
    </row>
    <row r="15" spans="1:7" s="21" customFormat="1">
      <c r="A15" s="60"/>
      <c r="B15" s="61"/>
      <c r="C15" s="31">
        <f>C14*$G$10</f>
        <v>0</v>
      </c>
      <c r="D15" s="31">
        <f>D14*$G$15</f>
        <v>35803.89</v>
      </c>
      <c r="E15" s="31">
        <f>E14*$G$15</f>
        <v>35803.89</v>
      </c>
      <c r="F15" s="31">
        <f>F14*$G$15</f>
        <v>0</v>
      </c>
      <c r="G15" s="32">
        <f>'ORÇAMENTO SINTÉTICO POR PRÉDIOS'!M22</f>
        <v>71607.78</v>
      </c>
    </row>
    <row r="16" spans="1:7" s="21" customFormat="1">
      <c r="A16" s="41" t="s">
        <v>83</v>
      </c>
      <c r="B16" s="42" t="str">
        <f>'ORÇAMENTO SINTÉTICO POR PRÉDIOS'!D26</f>
        <v>PRÉDIO 9C</v>
      </c>
      <c r="C16" s="43"/>
      <c r="D16" s="43"/>
      <c r="E16" s="43"/>
      <c r="F16" s="43"/>
      <c r="G16" s="44"/>
    </row>
    <row r="17" spans="1:7" s="21" customFormat="1">
      <c r="A17" s="60">
        <v>2</v>
      </c>
      <c r="B17" s="61" t="str">
        <f>'ORÇAMENTO SINTÉTICO POR PRÉDIOS'!D27</f>
        <v>REVESTIMENTOS</v>
      </c>
      <c r="C17" s="29">
        <v>0</v>
      </c>
      <c r="D17" s="29">
        <v>0</v>
      </c>
      <c r="E17" s="29">
        <v>0.25</v>
      </c>
      <c r="F17" s="29">
        <v>0.75</v>
      </c>
      <c r="G17" s="30">
        <f>SUM(C17:F17)</f>
        <v>1</v>
      </c>
    </row>
    <row r="18" spans="1:7" s="21" customFormat="1">
      <c r="A18" s="60"/>
      <c r="B18" s="61"/>
      <c r="C18" s="31">
        <f>C17*$G$8</f>
        <v>0</v>
      </c>
      <c r="D18" s="31">
        <f>D17*$G$8</f>
        <v>0</v>
      </c>
      <c r="E18" s="31">
        <f>E17*$G$8</f>
        <v>161.79499999999999</v>
      </c>
      <c r="F18" s="31">
        <f>F17*$G$8</f>
        <v>485.38499999999999</v>
      </c>
      <c r="G18" s="32">
        <f>'ORÇAMENTO SINTÉTICO POR PRÉDIOS'!M27</f>
        <v>647.17999999999995</v>
      </c>
    </row>
    <row r="19" spans="1:7" s="21" customFormat="1">
      <c r="A19" s="60">
        <v>3</v>
      </c>
      <c r="B19" s="61" t="str">
        <f>'ORÇAMENTO SINTÉTICO POR PRÉDIOS'!D29</f>
        <v>PINTURA</v>
      </c>
      <c r="C19" s="29">
        <v>0</v>
      </c>
      <c r="D19" s="29">
        <v>0</v>
      </c>
      <c r="E19" s="29">
        <v>0.5</v>
      </c>
      <c r="F19" s="29">
        <v>0.5</v>
      </c>
      <c r="G19" s="30">
        <f>SUM(C19:F19)</f>
        <v>1</v>
      </c>
    </row>
    <row r="20" spans="1:7" s="21" customFormat="1">
      <c r="A20" s="60"/>
      <c r="B20" s="61"/>
      <c r="C20" s="31">
        <f>C19*$G$10</f>
        <v>0</v>
      </c>
      <c r="D20" s="31">
        <f>D19*$G$10</f>
        <v>0</v>
      </c>
      <c r="E20" s="31">
        <f>E19*$G$20</f>
        <v>26254.094999999998</v>
      </c>
      <c r="F20" s="31">
        <f>F19*$G$20</f>
        <v>26254.094999999998</v>
      </c>
      <c r="G20" s="32">
        <f>'ORÇAMENTO SINTÉTICO POR PRÉDIOS'!M29</f>
        <v>52508.189999999995</v>
      </c>
    </row>
    <row r="21" spans="1:7" s="21" customFormat="1" ht="16.149999999999999" customHeight="1">
      <c r="A21" s="41" t="s">
        <v>83</v>
      </c>
      <c r="B21" s="62" t="str">
        <f>'ORÇAMENTO SINTÉTICO POR PRÉDIOS'!D33</f>
        <v>COBERTURA METÁLICA DE ACESSO AOS LABORATÓRIOS</v>
      </c>
      <c r="C21" s="62"/>
      <c r="D21" s="62"/>
      <c r="E21" s="62"/>
      <c r="F21" s="43"/>
      <c r="G21" s="44"/>
    </row>
    <row r="22" spans="1:7" s="21" customFormat="1">
      <c r="A22" s="60">
        <v>2</v>
      </c>
      <c r="B22" s="61" t="str">
        <f>'ORÇAMENTO SINTÉTICO POR PRÉDIOS'!D34</f>
        <v>PINTURA</v>
      </c>
      <c r="C22" s="29">
        <v>0</v>
      </c>
      <c r="D22" s="29">
        <v>1</v>
      </c>
      <c r="E22" s="29">
        <v>0</v>
      </c>
      <c r="F22" s="29">
        <v>0</v>
      </c>
      <c r="G22" s="30">
        <f>SUM(C22:F22)</f>
        <v>1</v>
      </c>
    </row>
    <row r="23" spans="1:7" s="21" customFormat="1">
      <c r="A23" s="60"/>
      <c r="B23" s="61"/>
      <c r="C23" s="31">
        <f>C22*$G$8</f>
        <v>0</v>
      </c>
      <c r="D23" s="31">
        <f>D22*$G$23</f>
        <v>19028.849999999999</v>
      </c>
      <c r="E23" s="31">
        <f>E22*$G$8</f>
        <v>0</v>
      </c>
      <c r="F23" s="31">
        <f>F22*$G$8</f>
        <v>0</v>
      </c>
      <c r="G23" s="32">
        <f>'ORÇAMENTO SINTÉTICO POR PRÉDIOS'!M34</f>
        <v>19028.849999999999</v>
      </c>
    </row>
    <row r="24" spans="1:7">
      <c r="A24" s="67" t="s">
        <v>84</v>
      </c>
      <c r="B24" s="68"/>
      <c r="C24" s="33">
        <f>C5+C8+C10+C13+C15+C18+C20+C23</f>
        <v>73635.02</v>
      </c>
      <c r="D24" s="33">
        <f>D5+D8+D10+D13+D15+D18+D20+D23</f>
        <v>128305.965</v>
      </c>
      <c r="E24" s="33">
        <f>E5+E8+E10+E13+E15+E18+E20+E23</f>
        <v>78168.264999999999</v>
      </c>
      <c r="F24" s="33">
        <f>F5+F8+F10+F13+F15+F18+F20+F23</f>
        <v>42202.58</v>
      </c>
      <c r="G24" s="33">
        <f>G5+G8+G10+G13+G15+G18+G20+G23</f>
        <v>322311.82999999996</v>
      </c>
    </row>
    <row r="25" spans="1:7">
      <c r="A25" s="66" t="s">
        <v>82</v>
      </c>
      <c r="B25" s="66"/>
      <c r="C25" s="34"/>
      <c r="D25" s="35"/>
      <c r="E25" s="35"/>
      <c r="F25" s="35"/>
      <c r="G25" s="36">
        <f>C24+D24+E24+F24</f>
        <v>322311.83</v>
      </c>
    </row>
  </sheetData>
  <mergeCells count="21">
    <mergeCell ref="A1:G1"/>
    <mergeCell ref="A4:A5"/>
    <mergeCell ref="B4:B5"/>
    <mergeCell ref="A7:A8"/>
    <mergeCell ref="B7:B8"/>
    <mergeCell ref="A2:G2"/>
    <mergeCell ref="A25:B25"/>
    <mergeCell ref="A24:B24"/>
    <mergeCell ref="A17:A18"/>
    <mergeCell ref="B17:B18"/>
    <mergeCell ref="A19:A20"/>
    <mergeCell ref="B19:B20"/>
    <mergeCell ref="A9:A10"/>
    <mergeCell ref="B9:B10"/>
    <mergeCell ref="A12:A13"/>
    <mergeCell ref="B12:B13"/>
    <mergeCell ref="A14:A15"/>
    <mergeCell ref="B14:B15"/>
    <mergeCell ref="A22:A23"/>
    <mergeCell ref="B22:B23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SINTÉTICO POR PRÉDIOS</vt:lpstr>
      <vt:lpstr>CRONOGRAMA FISICO-FINANCEIRO</vt:lpstr>
      <vt:lpstr>'CRONOGRAMA FISICO-FINANCEIRO'!Area_de_impressao</vt:lpstr>
      <vt:lpstr>'ORÇAMENTO SINTÉTICO POR PRÉDIOS'!Area_de_impressao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pccli</cp:lastModifiedBy>
  <cp:revision>0</cp:revision>
  <cp:lastPrinted>2021-09-03T11:45:57Z</cp:lastPrinted>
  <dcterms:created xsi:type="dcterms:W3CDTF">2021-09-02T17:38:51Z</dcterms:created>
  <dcterms:modified xsi:type="dcterms:W3CDTF">2021-09-10T17:22:48Z</dcterms:modified>
</cp:coreProperties>
</file>